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G100" i="1" s="1"/>
  <c r="F89" i="1"/>
  <c r="B81" i="1"/>
  <c r="A81" i="1"/>
  <c r="J80" i="1"/>
  <c r="I80" i="1"/>
  <c r="H80" i="1"/>
  <c r="G80" i="1"/>
  <c r="F80" i="1"/>
  <c r="F81" i="1" s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43" i="1" l="1"/>
  <c r="G43" i="1"/>
  <c r="H62" i="1"/>
  <c r="H100" i="1"/>
  <c r="F100" i="1"/>
  <c r="I100" i="1"/>
  <c r="G81" i="1"/>
  <c r="J81" i="1"/>
  <c r="H81" i="1"/>
  <c r="I81" i="1"/>
  <c r="I62" i="1"/>
  <c r="J62" i="1"/>
  <c r="F62" i="1"/>
  <c r="G62" i="1"/>
  <c r="J43" i="1"/>
  <c r="I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G196" i="1"/>
  <c r="F196" i="1"/>
  <c r="I196" i="1"/>
</calcChain>
</file>

<file path=xl/sharedStrings.xml><?xml version="1.0" encoding="utf-8"?>
<sst xmlns="http://schemas.openxmlformats.org/spreadsheetml/2006/main" count="402" uniqueCount="226">
  <si>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</si>
  <si>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</si>
  <si>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</si>
  <si>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</si>
  <si>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</si>
  <si>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</si>
  <si>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</si>
  <si>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</si>
  <si>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</si>
  <si>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</si>
  <si>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</si>
  <si>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</si>
  <si>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</si>
  <si>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</si>
  <si>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</si>
  <si>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</si>
  <si>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</si>
  <si>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</si>
  <si>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</si>
  <si>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</si>
  <si>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</si>
  <si>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</si>
  <si>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</si>
  <si>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</si>
  <si>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</si>
  <si>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</si>
  <si>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</si>
  <si>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</si>
  <si>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</si>
  <si>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</si>
  <si>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</si>
  <si>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</si>
  <si>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</si>
  <si>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</si>
  <si>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</si>
  <si>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МАОУ "СОШ №60 социальной адаптации детей-инвалидов" г. Улан-Удэ</t>
  </si>
  <si>
    <t>Генеральный директор Генеральный директор Школьного питания»</t>
  </si>
  <si>
    <t>Шахова А.М.</t>
  </si>
  <si>
    <t>19 марта 2024 г.</t>
  </si>
  <si>
    <t>Каша молочная пшенная с маслом</t>
  </si>
  <si>
    <t>190/8</t>
  </si>
  <si>
    <t>515,00</t>
  </si>
  <si>
    <t>Бутерброд с ветчиной и маслом</t>
  </si>
  <si>
    <t>26/10/32</t>
  </si>
  <si>
    <t>909,01</t>
  </si>
  <si>
    <t>Какао-напиток.</t>
  </si>
  <si>
    <t>200</t>
  </si>
  <si>
    <t>986,00</t>
  </si>
  <si>
    <t>Гематоген</t>
  </si>
  <si>
    <t>40</t>
  </si>
  <si>
    <t>-</t>
  </si>
  <si>
    <t>Суп-лапша домашняя с фрикадельками (г+с)</t>
  </si>
  <si>
    <t>10/190</t>
  </si>
  <si>
    <t>4,87</t>
  </si>
  <si>
    <t>7,99</t>
  </si>
  <si>
    <t>9,28</t>
  </si>
  <si>
    <t>128,49</t>
  </si>
  <si>
    <t>694,00</t>
  </si>
  <si>
    <t>Зразы ленивые из говядины я/п с соусом красным</t>
  </si>
  <si>
    <t>90/20</t>
  </si>
  <si>
    <t>10,60</t>
  </si>
  <si>
    <t>16,65</t>
  </si>
  <si>
    <t>13,12</t>
  </si>
  <si>
    <t>244,79</t>
  </si>
  <si>
    <t>1 042,00</t>
  </si>
  <si>
    <t>Рис Розовый</t>
  </si>
  <si>
    <t>150</t>
  </si>
  <si>
    <t>3,56</t>
  </si>
  <si>
    <t>3,99</t>
  </si>
  <si>
    <t>35,67</t>
  </si>
  <si>
    <t>192,81</t>
  </si>
  <si>
    <t>297,00</t>
  </si>
  <si>
    <t>Напиток из ягоды (брусника), протертой с сахаром</t>
  </si>
  <si>
    <t>180</t>
  </si>
  <si>
    <t>0,12</t>
  </si>
  <si>
    <t>0,08</t>
  </si>
  <si>
    <t>14,24</t>
  </si>
  <si>
    <t>58,15</t>
  </si>
  <si>
    <t>1 083,00</t>
  </si>
  <si>
    <t>Хлеб пшеничный йодированный БХП</t>
  </si>
  <si>
    <t>27</t>
  </si>
  <si>
    <t>2,03</t>
  </si>
  <si>
    <t>0,27</t>
  </si>
  <si>
    <t>13,77</t>
  </si>
  <si>
    <t>65,61</t>
  </si>
  <si>
    <t>Зефир Йогуртовый</t>
  </si>
  <si>
    <t>0,25</t>
  </si>
  <si>
    <t>2,45</t>
  </si>
  <si>
    <t>26,74</t>
  </si>
  <si>
    <t>129,50</t>
  </si>
  <si>
    <t>Закуска порционированная (огурцы свежие)</t>
  </si>
  <si>
    <t>45</t>
  </si>
  <si>
    <t>Котлета "Домашняя" с соусом красным</t>
  </si>
  <si>
    <t>80/20</t>
  </si>
  <si>
    <t>Пюре картофельное</t>
  </si>
  <si>
    <t>Напиток из шиповника</t>
  </si>
  <si>
    <t>23</t>
  </si>
  <si>
    <t>Борщ с капустой, картофелем и сметаной</t>
  </si>
  <si>
    <t>190/10</t>
  </si>
  <si>
    <t>1,68</t>
  </si>
  <si>
    <t>4,64</t>
  </si>
  <si>
    <t>10,11</t>
  </si>
  <si>
    <t>88,92</t>
  </si>
  <si>
    <t>165,00</t>
  </si>
  <si>
    <t>Кюфта по-московски (со свининой) с соусом красным</t>
  </si>
  <si>
    <t>13,00</t>
  </si>
  <si>
    <t>19,43</t>
  </si>
  <si>
    <t>7,95</t>
  </si>
  <si>
    <t>258,67</t>
  </si>
  <si>
    <t>209,00</t>
  </si>
  <si>
    <t>Гарнир каша гречневая вязкая</t>
  </si>
  <si>
    <t>3,39</t>
  </si>
  <si>
    <t>4,11</t>
  </si>
  <si>
    <t>20,67</t>
  </si>
  <si>
    <t>133,23</t>
  </si>
  <si>
    <t>676,00</t>
  </si>
  <si>
    <t>Компот из смеси сухофруктов с витамином С.</t>
  </si>
  <si>
    <t>0,51</t>
  </si>
  <si>
    <t>17,60</t>
  </si>
  <si>
    <t>72,43</t>
  </si>
  <si>
    <t>611,00</t>
  </si>
  <si>
    <t>26</t>
  </si>
  <si>
    <t>1,95</t>
  </si>
  <si>
    <t>0,26</t>
  </si>
  <si>
    <t>13,26</t>
  </si>
  <si>
    <t>63,18</t>
  </si>
  <si>
    <t>Кекс с шоколадными каплями в капсуле 50 гр.</t>
  </si>
  <si>
    <t>3,50</t>
  </si>
  <si>
    <t>10,00</t>
  </si>
  <si>
    <t>30,00</t>
  </si>
  <si>
    <t>224,00</t>
  </si>
  <si>
    <t>Пельмени отварные в бульоне</t>
  </si>
  <si>
    <t>165/30</t>
  </si>
  <si>
    <t>11,26</t>
  </si>
  <si>
    <t>26,36</t>
  </si>
  <si>
    <t>34,52</t>
  </si>
  <si>
    <t>420,35</t>
  </si>
  <si>
    <t>1 084,00</t>
  </si>
  <si>
    <t>Чай с сахаром</t>
  </si>
  <si>
    <t>9,08</t>
  </si>
  <si>
    <t>36,32</t>
  </si>
  <si>
    <t>663,00</t>
  </si>
  <si>
    <t>28</t>
  </si>
  <si>
    <t>2,10</t>
  </si>
  <si>
    <t>0,28</t>
  </si>
  <si>
    <t>14,28</t>
  </si>
  <si>
    <t>68,04</t>
  </si>
  <si>
    <t>Мандарин.</t>
  </si>
  <si>
    <t>106</t>
  </si>
  <si>
    <t>0,85</t>
  </si>
  <si>
    <t>0,21</t>
  </si>
  <si>
    <t>37,10</t>
  </si>
  <si>
    <t>Солянка Детская</t>
  </si>
  <si>
    <t>15/190</t>
  </si>
  <si>
    <t>996,00</t>
  </si>
  <si>
    <t>Мясо тушеное с морковью и луком</t>
  </si>
  <si>
    <t>45/45</t>
  </si>
  <si>
    <t>675,00</t>
  </si>
  <si>
    <t>Перловка отварная</t>
  </si>
  <si>
    <t>585,00</t>
  </si>
  <si>
    <t>Чай с лимоном</t>
  </si>
  <si>
    <t>200/4</t>
  </si>
  <si>
    <t>431,00</t>
  </si>
  <si>
    <t>30</t>
  </si>
  <si>
    <t>Яблоко свежее</t>
  </si>
  <si>
    <t>115</t>
  </si>
  <si>
    <t>Каша молочная манная (жидкая) 100% с маслом</t>
  </si>
  <si>
    <t>190/5</t>
  </si>
  <si>
    <t>7,41</t>
  </si>
  <si>
    <t>8,35</t>
  </si>
  <si>
    <t>34,55</t>
  </si>
  <si>
    <t>243,01</t>
  </si>
  <si>
    <t>578,00</t>
  </si>
  <si>
    <t>Запеканка из творога со сгущенным молоком.</t>
  </si>
  <si>
    <t>80/30</t>
  </si>
  <si>
    <t>19,18</t>
  </si>
  <si>
    <t>7,20</t>
  </si>
  <si>
    <t>22,09</t>
  </si>
  <si>
    <t>229,86</t>
  </si>
  <si>
    <t>342,00</t>
  </si>
  <si>
    <t>Кофейный напиток злаковый</t>
  </si>
  <si>
    <t>1,51</t>
  </si>
  <si>
    <t>1,13</t>
  </si>
  <si>
    <t>12,61</t>
  </si>
  <si>
    <t>66,65</t>
  </si>
  <si>
    <t>1 066,00</t>
  </si>
  <si>
    <t>21</t>
  </si>
  <si>
    <t>1,58</t>
  </si>
  <si>
    <t>10,71</t>
  </si>
  <si>
    <t>51,03</t>
  </si>
  <si>
    <t>Суп картофельный с бобовыми, и гренками.</t>
  </si>
  <si>
    <t>200/10</t>
  </si>
  <si>
    <t>5,06</t>
  </si>
  <si>
    <t>5,49</t>
  </si>
  <si>
    <t>19,94</t>
  </si>
  <si>
    <t>149,42</t>
  </si>
  <si>
    <t>157,00</t>
  </si>
  <si>
    <t>Гуляш мясной</t>
  </si>
  <si>
    <t>50/50</t>
  </si>
  <si>
    <t>11,70</t>
  </si>
  <si>
    <t>12,47</t>
  </si>
  <si>
    <t>3,59</t>
  </si>
  <si>
    <t>173,43</t>
  </si>
  <si>
    <t>550,00</t>
  </si>
  <si>
    <t>Макаронные изделия отварные.</t>
  </si>
  <si>
    <t>160</t>
  </si>
  <si>
    <t>5,78</t>
  </si>
  <si>
    <t>4,34</t>
  </si>
  <si>
    <t>33,92</t>
  </si>
  <si>
    <t>197,81</t>
  </si>
  <si>
    <t>307,00</t>
  </si>
  <si>
    <t>Компот из кураги с витамином С.</t>
  </si>
  <si>
    <t>0,99</t>
  </si>
  <si>
    <t>0,06</t>
  </si>
  <si>
    <t>18,36</t>
  </si>
  <si>
    <t>77,94</t>
  </si>
  <si>
    <t>669,00</t>
  </si>
  <si>
    <t>31</t>
  </si>
  <si>
    <t>2,33</t>
  </si>
  <si>
    <t>0,31</t>
  </si>
  <si>
    <t>15,81</t>
  </si>
  <si>
    <t>75,33</t>
  </si>
  <si>
    <t>0,92</t>
  </si>
  <si>
    <t>0,23</t>
  </si>
  <si>
    <t>8,63</t>
  </si>
  <si>
    <t>40,25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</si>
</sst>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0" fillId="0" borderId="23" xfId="0" applyFont="1" applyBorder="1" applyAlignment="1" applyProtection="1">
      <alignment horizontal="left" vertical="top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4" xfId="0" applyNumberFormat="1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2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E6" sqref="E6:K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4" t="s">
        <v>38</v>
      </c>
      <c r="I3" s="54"/>
      <c r="J3" s="54"/>
      <c r="K3" s="54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3"/>
      <c r="F6" s="43"/>
      <c r="G6" s="43"/>
      <c r="H6" s="43"/>
      <c r="I6" s="43"/>
      <c r="J6" s="43"/>
      <c r="K6" s="43"/>
    </row>
    <row r="7" spans="1:11" ht="14.4" x14ac:dyDescent="0.3">
      <c r="A7" s="24"/>
      <c r="B7" s="16"/>
      <c r="C7" s="11"/>
      <c r="D7" s="6"/>
      <c r="E7" s="43"/>
      <c r="F7" s="43"/>
      <c r="G7" s="43"/>
      <c r="H7" s="43"/>
      <c r="I7" s="43"/>
      <c r="J7" s="43"/>
      <c r="K7" s="43"/>
    </row>
    <row r="8" spans="1:11" ht="14.4" x14ac:dyDescent="0.3">
      <c r="A8" s="24"/>
      <c r="B8" s="16"/>
      <c r="C8" s="11"/>
      <c r="D8" s="7" t="s">
        <v>22</v>
      </c>
      <c r="E8" s="43"/>
      <c r="F8" s="43"/>
      <c r="G8" s="43"/>
      <c r="H8" s="43"/>
      <c r="I8" s="43"/>
      <c r="J8" s="43"/>
      <c r="K8" s="43"/>
    </row>
    <row r="9" spans="1:11" ht="14.4" x14ac:dyDescent="0.3">
      <c r="A9" s="24"/>
      <c r="B9" s="16"/>
      <c r="C9" s="11"/>
      <c r="D9" s="7" t="s">
        <v>23</v>
      </c>
      <c r="E9" s="43"/>
      <c r="F9" s="43"/>
      <c r="G9" s="43"/>
      <c r="H9" s="43"/>
      <c r="I9" s="43"/>
      <c r="J9" s="43"/>
      <c r="K9" s="43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60"/>
      <c r="F15" s="60"/>
      <c r="G15" s="60"/>
      <c r="H15" s="60"/>
      <c r="I15" s="60"/>
      <c r="J15" s="60"/>
      <c r="K15" s="60"/>
    </row>
    <row r="16" spans="1:11" ht="14.4" x14ac:dyDescent="0.3">
      <c r="A16" s="24"/>
      <c r="B16" s="16"/>
      <c r="C16" s="11"/>
      <c r="D16" s="7" t="s">
        <v>28</v>
      </c>
      <c r="E16" s="60"/>
      <c r="F16" s="60"/>
      <c r="G16" s="60"/>
      <c r="H16" s="60"/>
      <c r="I16" s="60"/>
      <c r="J16" s="60"/>
      <c r="K16" s="60"/>
    </row>
    <row r="17" spans="1:11" ht="14.4" x14ac:dyDescent="0.3">
      <c r="A17" s="24"/>
      <c r="B17" s="16"/>
      <c r="C17" s="11"/>
      <c r="D17" s="7" t="s">
        <v>29</v>
      </c>
      <c r="E17" s="60"/>
      <c r="F17" s="60"/>
      <c r="G17" s="60"/>
      <c r="H17" s="60"/>
      <c r="I17" s="60"/>
      <c r="J17" s="60"/>
      <c r="K17" s="60"/>
    </row>
    <row r="18" spans="1:11" ht="14.4" x14ac:dyDescent="0.3">
      <c r="A18" s="24"/>
      <c r="B18" s="16"/>
      <c r="C18" s="11"/>
      <c r="D18" s="7" t="s">
        <v>30</v>
      </c>
      <c r="E18" s="60"/>
      <c r="F18" s="60"/>
      <c r="G18" s="60"/>
      <c r="H18" s="60"/>
      <c r="I18" s="60"/>
      <c r="J18" s="60"/>
      <c r="K18" s="60"/>
    </row>
    <row r="19" spans="1:11" ht="14.4" x14ac:dyDescent="0.3">
      <c r="A19" s="24"/>
      <c r="B19" s="16"/>
      <c r="C19" s="11"/>
      <c r="D19" s="7" t="s">
        <v>31</v>
      </c>
      <c r="E19" s="60"/>
      <c r="F19" s="60"/>
      <c r="G19" s="60"/>
      <c r="H19" s="60"/>
      <c r="I19" s="60"/>
      <c r="J19" s="60"/>
      <c r="K19" s="60"/>
    </row>
    <row r="20" spans="1:11" ht="14.4" x14ac:dyDescent="0.3">
      <c r="A20" s="24"/>
      <c r="B20" s="16"/>
      <c r="C20" s="11"/>
      <c r="D20" s="7" t="s">
        <v>32</v>
      </c>
      <c r="E20" s="60"/>
      <c r="F20" s="60"/>
      <c r="G20" s="60"/>
      <c r="H20" s="60"/>
      <c r="I20" s="60"/>
      <c r="J20" s="60"/>
      <c r="K20" s="60"/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55" t="s">
        <v>39</v>
      </c>
      <c r="F25" s="56" t="s">
        <v>40</v>
      </c>
      <c r="G25" s="57">
        <v>7.74</v>
      </c>
      <c r="H25" s="57">
        <v>7.46</v>
      </c>
      <c r="I25" s="57">
        <v>38.25</v>
      </c>
      <c r="J25" s="56">
        <v>211.09</v>
      </c>
      <c r="K25" s="58" t="s">
        <v>41</v>
      </c>
    </row>
    <row r="26" spans="1:11" ht="14.4" x14ac:dyDescent="0.3">
      <c r="A26" s="15"/>
      <c r="B26" s="16"/>
      <c r="C26" s="11"/>
      <c r="D26" s="6"/>
      <c r="E26" s="55" t="s">
        <v>42</v>
      </c>
      <c r="F26" s="56" t="s">
        <v>43</v>
      </c>
      <c r="G26" s="57">
        <v>6.02</v>
      </c>
      <c r="H26" s="57">
        <v>11.35</v>
      </c>
      <c r="I26" s="57">
        <v>18.68</v>
      </c>
      <c r="J26" s="57">
        <v>160.94999999999999</v>
      </c>
      <c r="K26" s="58" t="s">
        <v>44</v>
      </c>
    </row>
    <row r="27" spans="1:11" ht="14.4" x14ac:dyDescent="0.3">
      <c r="A27" s="15"/>
      <c r="B27" s="16"/>
      <c r="C27" s="11"/>
      <c r="D27" s="7" t="s">
        <v>22</v>
      </c>
      <c r="E27" s="55" t="s">
        <v>45</v>
      </c>
      <c r="F27" s="56" t="s">
        <v>46</v>
      </c>
      <c r="G27" s="57">
        <v>1.82</v>
      </c>
      <c r="H27" s="57">
        <v>1.67</v>
      </c>
      <c r="I27" s="57">
        <v>13.22</v>
      </c>
      <c r="J27" s="57">
        <v>75.19</v>
      </c>
      <c r="K27" s="58" t="s">
        <v>47</v>
      </c>
    </row>
    <row r="28" spans="1:11" ht="14.4" x14ac:dyDescent="0.3">
      <c r="A28" s="15"/>
      <c r="B28" s="16"/>
      <c r="C28" s="11"/>
      <c r="D28" s="7" t="s">
        <v>23</v>
      </c>
      <c r="E28" s="55" t="s">
        <v>48</v>
      </c>
      <c r="F28" s="56" t="s">
        <v>49</v>
      </c>
      <c r="G28" s="56">
        <v>2.6</v>
      </c>
      <c r="H28" s="56">
        <v>1.6</v>
      </c>
      <c r="I28" s="56">
        <v>32.799999999999997</v>
      </c>
      <c r="J28" s="57">
        <v>156</v>
      </c>
      <c r="K28" s="58" t="s">
        <v>50</v>
      </c>
    </row>
    <row r="29" spans="1:11" ht="14.4" x14ac:dyDescent="0.3">
      <c r="A29" s="15"/>
      <c r="B29" s="16"/>
      <c r="C29" s="11"/>
      <c r="D29" s="7" t="s">
        <v>24</v>
      </c>
      <c r="E29" s="60"/>
      <c r="F29" s="60"/>
      <c r="G29" s="60"/>
      <c r="H29" s="60"/>
      <c r="I29" s="60"/>
      <c r="J29" s="60"/>
      <c r="K29" s="60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18.18</v>
      </c>
      <c r="H32" s="20">
        <f>SUM(H25:H31)</f>
        <v>22.08</v>
      </c>
      <c r="I32" s="20">
        <f>SUM(I25:I31)</f>
        <v>102.95</v>
      </c>
      <c r="J32" s="20">
        <f>SUM(J25:J31)</f>
        <v>603.23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55" t="s">
        <v>51</v>
      </c>
      <c r="F34" s="56" t="s">
        <v>52</v>
      </c>
      <c r="G34" s="56" t="s">
        <v>53</v>
      </c>
      <c r="H34" s="56" t="s">
        <v>54</v>
      </c>
      <c r="I34" s="56" t="s">
        <v>55</v>
      </c>
      <c r="J34" s="56" t="s">
        <v>56</v>
      </c>
      <c r="K34" s="58" t="s">
        <v>57</v>
      </c>
    </row>
    <row r="35" spans="1:11" ht="14.4" x14ac:dyDescent="0.3">
      <c r="A35" s="15"/>
      <c r="B35" s="16"/>
      <c r="C35" s="11"/>
      <c r="D35" s="7" t="s">
        <v>28</v>
      </c>
      <c r="E35" s="55" t="s">
        <v>58</v>
      </c>
      <c r="F35" s="56" t="s">
        <v>59</v>
      </c>
      <c r="G35" s="56" t="s">
        <v>60</v>
      </c>
      <c r="H35" s="56" t="s">
        <v>61</v>
      </c>
      <c r="I35" s="56" t="s">
        <v>62</v>
      </c>
      <c r="J35" s="56" t="s">
        <v>63</v>
      </c>
      <c r="K35" s="58" t="s">
        <v>64</v>
      </c>
    </row>
    <row r="36" spans="1:11" ht="14.4" x14ac:dyDescent="0.3">
      <c r="A36" s="15"/>
      <c r="B36" s="16"/>
      <c r="C36" s="11"/>
      <c r="D36" s="7" t="s">
        <v>29</v>
      </c>
      <c r="E36" s="55" t="s">
        <v>65</v>
      </c>
      <c r="F36" s="56" t="s">
        <v>66</v>
      </c>
      <c r="G36" s="56" t="s">
        <v>67</v>
      </c>
      <c r="H36" s="56" t="s">
        <v>68</v>
      </c>
      <c r="I36" s="56" t="s">
        <v>69</v>
      </c>
      <c r="J36" s="56" t="s">
        <v>70</v>
      </c>
      <c r="K36" s="58" t="s">
        <v>71</v>
      </c>
    </row>
    <row r="37" spans="1:11" ht="14.4" x14ac:dyDescent="0.3">
      <c r="A37" s="15"/>
      <c r="B37" s="16"/>
      <c r="C37" s="11"/>
      <c r="D37" s="7" t="s">
        <v>30</v>
      </c>
      <c r="E37" s="55" t="s">
        <v>72</v>
      </c>
      <c r="F37" s="56" t="s">
        <v>73</v>
      </c>
      <c r="G37" s="56" t="s">
        <v>74</v>
      </c>
      <c r="H37" s="56" t="s">
        <v>75</v>
      </c>
      <c r="I37" s="56" t="s">
        <v>76</v>
      </c>
      <c r="J37" s="56" t="s">
        <v>77</v>
      </c>
      <c r="K37" s="58" t="s">
        <v>78</v>
      </c>
    </row>
    <row r="38" spans="1:11" ht="14.4" x14ac:dyDescent="0.3">
      <c r="A38" s="15"/>
      <c r="B38" s="16"/>
      <c r="C38" s="11"/>
      <c r="D38" s="7" t="s">
        <v>31</v>
      </c>
      <c r="E38" s="55" t="s">
        <v>79</v>
      </c>
      <c r="F38" s="56" t="s">
        <v>80</v>
      </c>
      <c r="G38" s="56" t="s">
        <v>81</v>
      </c>
      <c r="H38" s="56" t="s">
        <v>82</v>
      </c>
      <c r="I38" s="56" t="s">
        <v>83</v>
      </c>
      <c r="J38" s="56" t="s">
        <v>84</v>
      </c>
      <c r="K38" s="58" t="s">
        <v>50</v>
      </c>
    </row>
    <row r="39" spans="1:11" ht="14.4" x14ac:dyDescent="0.3">
      <c r="A39" s="15"/>
      <c r="B39" s="16"/>
      <c r="C39" s="11"/>
      <c r="D39" s="7" t="s">
        <v>32</v>
      </c>
      <c r="E39" s="55" t="s">
        <v>85</v>
      </c>
      <c r="F39" s="56">
        <v>35</v>
      </c>
      <c r="G39" s="56" t="s">
        <v>86</v>
      </c>
      <c r="H39" s="56" t="s">
        <v>87</v>
      </c>
      <c r="I39" s="56" t="s">
        <v>88</v>
      </c>
      <c r="J39" s="56" t="s">
        <v>89</v>
      </c>
      <c r="K39" s="58" t="s">
        <v>50</v>
      </c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35</v>
      </c>
      <c r="G42" s="20">
        <f t="shared" ref="G42" si="3">SUM(G33:G41)</f>
        <v>0</v>
      </c>
      <c r="H42" s="20">
        <f t="shared" ref="H42" si="4">SUM(H33:H41)</f>
        <v>0</v>
      </c>
      <c r="I42" s="20">
        <f t="shared" ref="I42" si="5">SUM(I33:I41)</f>
        <v>0</v>
      </c>
      <c r="J42" s="20">
        <f t="shared" ref="J42" si="6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35</v>
      </c>
      <c r="G43" s="33">
        <f t="shared" ref="G43" si="7">G32+G42</f>
        <v>18.18</v>
      </c>
      <c r="H43" s="33">
        <f t="shared" ref="H43" si="8">H32+H42</f>
        <v>22.08</v>
      </c>
      <c r="I43" s="33">
        <f t="shared" ref="I43" si="9">I32+I42</f>
        <v>102.95</v>
      </c>
      <c r="J43" s="33">
        <f t="shared" ref="J43" si="10">J32+J42</f>
        <v>603.23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55" t="s">
        <v>90</v>
      </c>
      <c r="F44" s="56" t="s">
        <v>91</v>
      </c>
      <c r="G44" s="56">
        <v>0.5</v>
      </c>
      <c r="H44" s="56">
        <v>0.09</v>
      </c>
      <c r="I44" s="56">
        <v>1.71</v>
      </c>
      <c r="J44" s="57">
        <v>6.35</v>
      </c>
      <c r="K44" s="59">
        <v>982</v>
      </c>
    </row>
    <row r="45" spans="1:11" ht="14.4" x14ac:dyDescent="0.3">
      <c r="A45" s="24"/>
      <c r="B45" s="16"/>
      <c r="C45" s="11"/>
      <c r="D45" s="6"/>
      <c r="E45" s="55" t="s">
        <v>92</v>
      </c>
      <c r="F45" s="56" t="s">
        <v>93</v>
      </c>
      <c r="G45" s="57">
        <v>10.67</v>
      </c>
      <c r="H45" s="57">
        <v>16.29</v>
      </c>
      <c r="I45" s="57">
        <v>11.17</v>
      </c>
      <c r="J45" s="57">
        <v>233.96</v>
      </c>
      <c r="K45" s="59">
        <v>246</v>
      </c>
    </row>
    <row r="46" spans="1:11" ht="14.4" x14ac:dyDescent="0.3">
      <c r="A46" s="24"/>
      <c r="B46" s="16"/>
      <c r="C46" s="11"/>
      <c r="D46" s="7" t="s">
        <v>22</v>
      </c>
      <c r="E46" s="55" t="s">
        <v>94</v>
      </c>
      <c r="F46" s="56" t="s">
        <v>66</v>
      </c>
      <c r="G46" s="57">
        <v>3.09</v>
      </c>
      <c r="H46" s="57">
        <v>4.47</v>
      </c>
      <c r="I46" s="57">
        <v>20.100000000000001</v>
      </c>
      <c r="J46" s="57">
        <v>132.99</v>
      </c>
      <c r="K46" s="59">
        <v>371</v>
      </c>
    </row>
    <row r="47" spans="1:11" ht="14.4" x14ac:dyDescent="0.3">
      <c r="A47" s="24"/>
      <c r="B47" s="16"/>
      <c r="C47" s="11"/>
      <c r="D47" s="7" t="s">
        <v>23</v>
      </c>
      <c r="E47" s="55" t="s">
        <v>95</v>
      </c>
      <c r="F47" s="56" t="s">
        <v>46</v>
      </c>
      <c r="G47" s="57">
        <v>0.21</v>
      </c>
      <c r="H47" s="57">
        <v>7.0000000000000007E-2</v>
      </c>
      <c r="I47" s="57">
        <v>13.13</v>
      </c>
      <c r="J47" s="57">
        <v>53.99</v>
      </c>
      <c r="K47" s="59">
        <v>667</v>
      </c>
    </row>
    <row r="48" spans="1:11" ht="14.4" x14ac:dyDescent="0.3">
      <c r="A48" s="24"/>
      <c r="B48" s="16"/>
      <c r="C48" s="11"/>
      <c r="D48" s="7" t="s">
        <v>24</v>
      </c>
      <c r="E48" s="55" t="s">
        <v>79</v>
      </c>
      <c r="F48" s="56" t="s">
        <v>96</v>
      </c>
      <c r="G48" s="57">
        <v>1.73</v>
      </c>
      <c r="H48" s="57">
        <v>0.23</v>
      </c>
      <c r="I48" s="57">
        <v>11.73</v>
      </c>
      <c r="J48" s="57">
        <v>55.89</v>
      </c>
      <c r="K48" s="58" t="s">
        <v>50</v>
      </c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16.2</v>
      </c>
      <c r="H51" s="20">
        <f>SUM(H44:H50)</f>
        <v>21.15</v>
      </c>
      <c r="I51" s="20">
        <f>SUM(I44:I50)</f>
        <v>57.84</v>
      </c>
      <c r="J51" s="20">
        <f>SUM(J44:J50)</f>
        <v>483.18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5" t="s">
        <v>97</v>
      </c>
      <c r="F52" s="56" t="s">
        <v>98</v>
      </c>
      <c r="G52" s="56" t="s">
        <v>99</v>
      </c>
      <c r="H52" s="56" t="s">
        <v>100</v>
      </c>
      <c r="I52" s="56" t="s">
        <v>101</v>
      </c>
      <c r="J52" s="56" t="s">
        <v>102</v>
      </c>
      <c r="K52" s="58" t="s">
        <v>103</v>
      </c>
    </row>
    <row r="53" spans="1:11" ht="14.4" x14ac:dyDescent="0.3">
      <c r="A53" s="24"/>
      <c r="B53" s="16"/>
      <c r="C53" s="11"/>
      <c r="D53" s="7" t="s">
        <v>27</v>
      </c>
      <c r="E53" s="55" t="s">
        <v>104</v>
      </c>
      <c r="F53" s="56" t="s">
        <v>93</v>
      </c>
      <c r="G53" s="56" t="s">
        <v>105</v>
      </c>
      <c r="H53" s="56" t="s">
        <v>106</v>
      </c>
      <c r="I53" s="56" t="s">
        <v>107</v>
      </c>
      <c r="J53" s="56" t="s">
        <v>108</v>
      </c>
      <c r="K53" s="58" t="s">
        <v>109</v>
      </c>
    </row>
    <row r="54" spans="1:11" ht="14.4" x14ac:dyDescent="0.3">
      <c r="A54" s="24"/>
      <c r="B54" s="16"/>
      <c r="C54" s="11"/>
      <c r="D54" s="7" t="s">
        <v>28</v>
      </c>
      <c r="E54" s="55" t="s">
        <v>110</v>
      </c>
      <c r="F54" s="56" t="s">
        <v>66</v>
      </c>
      <c r="G54" s="56" t="s">
        <v>111</v>
      </c>
      <c r="H54" s="56" t="s">
        <v>112</v>
      </c>
      <c r="I54" s="56" t="s">
        <v>113</v>
      </c>
      <c r="J54" s="56" t="s">
        <v>114</v>
      </c>
      <c r="K54" s="58" t="s">
        <v>115</v>
      </c>
    </row>
    <row r="55" spans="1:11" ht="14.4" x14ac:dyDescent="0.3">
      <c r="A55" s="24"/>
      <c r="B55" s="16"/>
      <c r="C55" s="11"/>
      <c r="D55" s="7" t="s">
        <v>29</v>
      </c>
      <c r="E55" s="55" t="s">
        <v>116</v>
      </c>
      <c r="F55" s="56" t="s">
        <v>73</v>
      </c>
      <c r="G55" s="56" t="s">
        <v>117</v>
      </c>
      <c r="H55" s="56"/>
      <c r="I55" s="56" t="s">
        <v>118</v>
      </c>
      <c r="J55" s="56" t="s">
        <v>119</v>
      </c>
      <c r="K55" s="58" t="s">
        <v>120</v>
      </c>
    </row>
    <row r="56" spans="1:11" ht="14.4" x14ac:dyDescent="0.3">
      <c r="A56" s="24"/>
      <c r="B56" s="16"/>
      <c r="C56" s="11"/>
      <c r="D56" s="7" t="s">
        <v>30</v>
      </c>
      <c r="E56" s="55" t="s">
        <v>79</v>
      </c>
      <c r="F56" s="56" t="s">
        <v>121</v>
      </c>
      <c r="G56" s="56" t="s">
        <v>122</v>
      </c>
      <c r="H56" s="56" t="s">
        <v>123</v>
      </c>
      <c r="I56" s="56" t="s">
        <v>124</v>
      </c>
      <c r="J56" s="56" t="s">
        <v>125</v>
      </c>
      <c r="K56" s="58" t="s">
        <v>50</v>
      </c>
    </row>
    <row r="57" spans="1:11" ht="14.4" x14ac:dyDescent="0.3">
      <c r="A57" s="24"/>
      <c r="B57" s="16"/>
      <c r="C57" s="11"/>
      <c r="D57" s="7" t="s">
        <v>31</v>
      </c>
      <c r="E57" s="55" t="s">
        <v>126</v>
      </c>
      <c r="F57" s="56">
        <v>50</v>
      </c>
      <c r="G57" s="56" t="s">
        <v>127</v>
      </c>
      <c r="H57" s="56" t="s">
        <v>128</v>
      </c>
      <c r="I57" s="56" t="s">
        <v>129</v>
      </c>
      <c r="J57" s="56" t="s">
        <v>130</v>
      </c>
      <c r="K57" s="58" t="s">
        <v>50</v>
      </c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50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50</v>
      </c>
      <c r="G62" s="33">
        <f t="shared" ref="G62" si="11">G51+G61</f>
        <v>16.2</v>
      </c>
      <c r="H62" s="33">
        <f t="shared" ref="H62" si="12">H51+H61</f>
        <v>21.15</v>
      </c>
      <c r="I62" s="33">
        <f t="shared" ref="I62" si="13">I51+I61</f>
        <v>57.84</v>
      </c>
      <c r="J62" s="33">
        <f t="shared" ref="J62" si="14">J51+J61</f>
        <v>483.18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55" t="s">
        <v>131</v>
      </c>
      <c r="F63" s="56" t="s">
        <v>132</v>
      </c>
      <c r="G63" s="56" t="s">
        <v>133</v>
      </c>
      <c r="H63" s="56" t="s">
        <v>134</v>
      </c>
      <c r="I63" s="56" t="s">
        <v>135</v>
      </c>
      <c r="J63" s="56" t="s">
        <v>136</v>
      </c>
      <c r="K63" s="58" t="s">
        <v>137</v>
      </c>
    </row>
    <row r="64" spans="1:11" ht="14.4" x14ac:dyDescent="0.3">
      <c r="A64" s="24"/>
      <c r="B64" s="16"/>
      <c r="C64" s="11"/>
      <c r="D64" s="6"/>
      <c r="E64" s="60"/>
      <c r="F64" s="60"/>
      <c r="G64" s="60"/>
      <c r="H64" s="60"/>
      <c r="I64" s="60"/>
      <c r="J64" s="60"/>
      <c r="K64" s="60"/>
    </row>
    <row r="65" spans="1:11" ht="14.4" x14ac:dyDescent="0.3">
      <c r="A65" s="24"/>
      <c r="B65" s="16"/>
      <c r="C65" s="11"/>
      <c r="D65" s="7" t="s">
        <v>22</v>
      </c>
      <c r="E65" s="55" t="s">
        <v>138</v>
      </c>
      <c r="F65" s="56" t="s">
        <v>46</v>
      </c>
      <c r="G65" s="56"/>
      <c r="H65" s="56"/>
      <c r="I65" s="56" t="s">
        <v>139</v>
      </c>
      <c r="J65" s="56" t="s">
        <v>140</v>
      </c>
      <c r="K65" s="58" t="s">
        <v>141</v>
      </c>
    </row>
    <row r="66" spans="1:11" ht="14.4" x14ac:dyDescent="0.3">
      <c r="A66" s="24"/>
      <c r="B66" s="16"/>
      <c r="C66" s="11"/>
      <c r="D66" s="7" t="s">
        <v>23</v>
      </c>
      <c r="E66" s="55" t="s">
        <v>79</v>
      </c>
      <c r="F66" s="56" t="s">
        <v>142</v>
      </c>
      <c r="G66" s="56" t="s">
        <v>143</v>
      </c>
      <c r="H66" s="56" t="s">
        <v>144</v>
      </c>
      <c r="I66" s="56" t="s">
        <v>145</v>
      </c>
      <c r="J66" s="56" t="s">
        <v>146</v>
      </c>
      <c r="K66" s="58" t="s">
        <v>50</v>
      </c>
    </row>
    <row r="67" spans="1:11" ht="14.4" x14ac:dyDescent="0.3">
      <c r="A67" s="24"/>
      <c r="B67" s="16"/>
      <c r="C67" s="11"/>
      <c r="D67" s="7" t="s">
        <v>24</v>
      </c>
      <c r="E67" s="55" t="s">
        <v>147</v>
      </c>
      <c r="F67" s="56" t="s">
        <v>148</v>
      </c>
      <c r="G67" s="56" t="s">
        <v>149</v>
      </c>
      <c r="H67" s="56" t="s">
        <v>150</v>
      </c>
      <c r="I67" s="56" t="s">
        <v>107</v>
      </c>
      <c r="J67" s="56" t="s">
        <v>151</v>
      </c>
      <c r="K67" s="58" t="s">
        <v>50</v>
      </c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55" t="s">
        <v>152</v>
      </c>
      <c r="F72" s="56" t="s">
        <v>153</v>
      </c>
      <c r="G72" s="56">
        <v>5.63</v>
      </c>
      <c r="H72" s="56">
        <v>6.78</v>
      </c>
      <c r="I72" s="56">
        <v>8.89</v>
      </c>
      <c r="J72" s="56">
        <v>128.11000000000001</v>
      </c>
      <c r="K72" s="58" t="s">
        <v>154</v>
      </c>
    </row>
    <row r="73" spans="1:11" ht="14.4" x14ac:dyDescent="0.3">
      <c r="A73" s="24"/>
      <c r="B73" s="16"/>
      <c r="C73" s="11"/>
      <c r="D73" s="7" t="s">
        <v>28</v>
      </c>
      <c r="E73" s="55" t="s">
        <v>155</v>
      </c>
      <c r="F73" s="56" t="s">
        <v>156</v>
      </c>
      <c r="G73" s="57">
        <v>10.69</v>
      </c>
      <c r="H73" s="57">
        <v>12.51</v>
      </c>
      <c r="I73" s="57">
        <v>4.0999999999999996</v>
      </c>
      <c r="J73" s="56">
        <v>191.71</v>
      </c>
      <c r="K73" s="58" t="s">
        <v>157</v>
      </c>
    </row>
    <row r="74" spans="1:11" ht="14.4" x14ac:dyDescent="0.3">
      <c r="A74" s="24"/>
      <c r="B74" s="16"/>
      <c r="C74" s="11"/>
      <c r="D74" s="7" t="s">
        <v>29</v>
      </c>
      <c r="E74" s="55" t="s">
        <v>158</v>
      </c>
      <c r="F74" s="56" t="s">
        <v>66</v>
      </c>
      <c r="G74" s="57">
        <v>4.28</v>
      </c>
      <c r="H74" s="57">
        <v>3.83</v>
      </c>
      <c r="I74" s="57">
        <v>29.57</v>
      </c>
      <c r="J74" s="56">
        <v>189.79</v>
      </c>
      <c r="K74" s="58" t="s">
        <v>159</v>
      </c>
    </row>
    <row r="75" spans="1:11" ht="14.4" x14ac:dyDescent="0.3">
      <c r="A75" s="24"/>
      <c r="B75" s="16"/>
      <c r="C75" s="11"/>
      <c r="D75" s="7" t="s">
        <v>30</v>
      </c>
      <c r="E75" s="55" t="s">
        <v>160</v>
      </c>
      <c r="F75" s="56" t="s">
        <v>161</v>
      </c>
      <c r="G75" s="57">
        <v>0.04</v>
      </c>
      <c r="H75" s="56"/>
      <c r="I75" s="57">
        <v>9.19</v>
      </c>
      <c r="J75" s="57">
        <v>36.92</v>
      </c>
      <c r="K75" s="58" t="s">
        <v>162</v>
      </c>
    </row>
    <row r="76" spans="1:11" ht="14.4" x14ac:dyDescent="0.3">
      <c r="A76" s="24"/>
      <c r="B76" s="16"/>
      <c r="C76" s="11"/>
      <c r="D76" s="7" t="s">
        <v>31</v>
      </c>
      <c r="E76" s="55" t="s">
        <v>79</v>
      </c>
      <c r="F76" s="56" t="s">
        <v>163</v>
      </c>
      <c r="G76" s="57">
        <v>2.25</v>
      </c>
      <c r="H76" s="57">
        <v>0.3</v>
      </c>
      <c r="I76" s="57">
        <v>15.3</v>
      </c>
      <c r="J76" s="57">
        <v>72.900000000000006</v>
      </c>
      <c r="K76" s="58" t="s">
        <v>50</v>
      </c>
    </row>
    <row r="77" spans="1:11" ht="14.4" x14ac:dyDescent="0.3">
      <c r="A77" s="24"/>
      <c r="B77" s="16"/>
      <c r="C77" s="11"/>
      <c r="D77" s="7" t="s">
        <v>32</v>
      </c>
      <c r="E77" s="55" t="s">
        <v>164</v>
      </c>
      <c r="F77" s="56" t="s">
        <v>165</v>
      </c>
      <c r="G77" s="57">
        <v>0.46</v>
      </c>
      <c r="H77" s="57">
        <v>0.46</v>
      </c>
      <c r="I77" s="57">
        <v>11.27</v>
      </c>
      <c r="J77" s="57">
        <v>51.06</v>
      </c>
      <c r="K77" s="58" t="s">
        <v>50</v>
      </c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15">SUM(G71:G79)</f>
        <v>23.35</v>
      </c>
      <c r="H80" s="20">
        <f t="shared" ref="H80" si="16">SUM(H71:H79)</f>
        <v>23.88</v>
      </c>
      <c r="I80" s="20">
        <f t="shared" ref="I80" si="17">SUM(I71:I79)</f>
        <v>78.319999999999993</v>
      </c>
      <c r="J80" s="20">
        <f t="shared" ref="J80" si="18">SUM(J71:J79)</f>
        <v>670.49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19">G70+G80</f>
        <v>23.35</v>
      </c>
      <c r="H81" s="33">
        <f t="shared" ref="H81" si="20">H70+H80</f>
        <v>23.88</v>
      </c>
      <c r="I81" s="33">
        <f t="shared" ref="I81" si="21">I70+I80</f>
        <v>78.319999999999993</v>
      </c>
      <c r="J81" s="33">
        <f t="shared" ref="J81" si="22">J70+J80</f>
        <v>670.49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55" t="s">
        <v>166</v>
      </c>
      <c r="F82" s="56" t="s">
        <v>167</v>
      </c>
      <c r="G82" s="56" t="s">
        <v>168</v>
      </c>
      <c r="H82" s="56" t="s">
        <v>169</v>
      </c>
      <c r="I82" s="56" t="s">
        <v>170</v>
      </c>
      <c r="J82" s="56" t="s">
        <v>171</v>
      </c>
      <c r="K82" s="58" t="s">
        <v>172</v>
      </c>
    </row>
    <row r="83" spans="1:11" ht="14.4" x14ac:dyDescent="0.3">
      <c r="A83" s="24"/>
      <c r="B83" s="16"/>
      <c r="C83" s="11"/>
      <c r="D83" s="6"/>
      <c r="E83" s="55" t="s">
        <v>173</v>
      </c>
      <c r="F83" s="56" t="s">
        <v>174</v>
      </c>
      <c r="G83" s="56" t="s">
        <v>175</v>
      </c>
      <c r="H83" s="56" t="s">
        <v>176</v>
      </c>
      <c r="I83" s="56" t="s">
        <v>177</v>
      </c>
      <c r="J83" s="56" t="s">
        <v>178</v>
      </c>
      <c r="K83" s="58" t="s">
        <v>179</v>
      </c>
    </row>
    <row r="84" spans="1:11" ht="14.4" x14ac:dyDescent="0.3">
      <c r="A84" s="24"/>
      <c r="B84" s="16"/>
      <c r="C84" s="11"/>
      <c r="D84" s="7" t="s">
        <v>22</v>
      </c>
      <c r="E84" s="55" t="s">
        <v>180</v>
      </c>
      <c r="F84" s="56" t="s">
        <v>46</v>
      </c>
      <c r="G84" s="56" t="s">
        <v>181</v>
      </c>
      <c r="H84" s="56" t="s">
        <v>182</v>
      </c>
      <c r="I84" s="56" t="s">
        <v>183</v>
      </c>
      <c r="J84" s="56" t="s">
        <v>184</v>
      </c>
      <c r="K84" s="58" t="s">
        <v>185</v>
      </c>
    </row>
    <row r="85" spans="1:11" ht="14.4" x14ac:dyDescent="0.3">
      <c r="A85" s="24"/>
      <c r="B85" s="16"/>
      <c r="C85" s="11"/>
      <c r="D85" s="7" t="s">
        <v>23</v>
      </c>
      <c r="E85" s="55" t="s">
        <v>79</v>
      </c>
      <c r="F85" s="56" t="s">
        <v>186</v>
      </c>
      <c r="G85" s="56" t="s">
        <v>187</v>
      </c>
      <c r="H85" s="56" t="s">
        <v>150</v>
      </c>
      <c r="I85" s="56" t="s">
        <v>188</v>
      </c>
      <c r="J85" s="56" t="s">
        <v>189</v>
      </c>
      <c r="K85" s="58" t="s">
        <v>50</v>
      </c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23">SUM(G82:G88)</f>
        <v>0</v>
      </c>
      <c r="H89" s="20">
        <f t="shared" ref="H89" si="24">SUM(H82:H88)</f>
        <v>0</v>
      </c>
      <c r="I89" s="20">
        <f t="shared" ref="I89" si="25">SUM(I82:I88)</f>
        <v>0</v>
      </c>
      <c r="J89" s="20">
        <f t="shared" ref="J89" si="26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55" t="s">
        <v>190</v>
      </c>
      <c r="F91" s="56" t="s">
        <v>191</v>
      </c>
      <c r="G91" s="56" t="s">
        <v>192</v>
      </c>
      <c r="H91" s="56" t="s">
        <v>193</v>
      </c>
      <c r="I91" s="56" t="s">
        <v>194</v>
      </c>
      <c r="J91" s="56" t="s">
        <v>195</v>
      </c>
      <c r="K91" s="58" t="s">
        <v>196</v>
      </c>
    </row>
    <row r="92" spans="1:11" ht="14.4" x14ac:dyDescent="0.3">
      <c r="A92" s="24"/>
      <c r="B92" s="16"/>
      <c r="C92" s="11"/>
      <c r="D92" s="7" t="s">
        <v>28</v>
      </c>
      <c r="E92" s="55" t="s">
        <v>197</v>
      </c>
      <c r="F92" s="56" t="s">
        <v>198</v>
      </c>
      <c r="G92" s="56" t="s">
        <v>199</v>
      </c>
      <c r="H92" s="56" t="s">
        <v>200</v>
      </c>
      <c r="I92" s="56" t="s">
        <v>201</v>
      </c>
      <c r="J92" s="56" t="s">
        <v>202</v>
      </c>
      <c r="K92" s="58" t="s">
        <v>203</v>
      </c>
    </row>
    <row r="93" spans="1:11" ht="14.4" x14ac:dyDescent="0.3">
      <c r="A93" s="24"/>
      <c r="B93" s="16"/>
      <c r="C93" s="11"/>
      <c r="D93" s="7" t="s">
        <v>29</v>
      </c>
      <c r="E93" s="55" t="s">
        <v>204</v>
      </c>
      <c r="F93" s="56" t="s">
        <v>205</v>
      </c>
      <c r="G93" s="56" t="s">
        <v>206</v>
      </c>
      <c r="H93" s="56" t="s">
        <v>207</v>
      </c>
      <c r="I93" s="56" t="s">
        <v>208</v>
      </c>
      <c r="J93" s="56" t="s">
        <v>209</v>
      </c>
      <c r="K93" s="58" t="s">
        <v>210</v>
      </c>
    </row>
    <row r="94" spans="1:11" ht="14.4" x14ac:dyDescent="0.3">
      <c r="A94" s="24"/>
      <c r="B94" s="16"/>
      <c r="C94" s="11"/>
      <c r="D94" s="7" t="s">
        <v>30</v>
      </c>
      <c r="E94" s="55" t="s">
        <v>211</v>
      </c>
      <c r="F94" s="56" t="s">
        <v>46</v>
      </c>
      <c r="G94" s="56" t="s">
        <v>212</v>
      </c>
      <c r="H94" s="56" t="s">
        <v>213</v>
      </c>
      <c r="I94" s="56" t="s">
        <v>214</v>
      </c>
      <c r="J94" s="56" t="s">
        <v>215</v>
      </c>
      <c r="K94" s="58" t="s">
        <v>216</v>
      </c>
    </row>
    <row r="95" spans="1:11" ht="14.4" x14ac:dyDescent="0.3">
      <c r="A95" s="24"/>
      <c r="B95" s="16"/>
      <c r="C95" s="11"/>
      <c r="D95" s="7" t="s">
        <v>31</v>
      </c>
      <c r="E95" s="55" t="s">
        <v>79</v>
      </c>
      <c r="F95" s="56" t="s">
        <v>217</v>
      </c>
      <c r="G95" s="56" t="s">
        <v>218</v>
      </c>
      <c r="H95" s="56" t="s">
        <v>219</v>
      </c>
      <c r="I95" s="56" t="s">
        <v>220</v>
      </c>
      <c r="J95" s="56" t="s">
        <v>221</v>
      </c>
      <c r="K95" s="58" t="s">
        <v>50</v>
      </c>
    </row>
    <row r="96" spans="1:11" ht="14.4" x14ac:dyDescent="0.3">
      <c r="A96" s="24"/>
      <c r="B96" s="16"/>
      <c r="C96" s="11"/>
      <c r="D96" s="7" t="s">
        <v>32</v>
      </c>
      <c r="E96" s="55" t="s">
        <v>147</v>
      </c>
      <c r="F96" s="56" t="s">
        <v>165</v>
      </c>
      <c r="G96" s="56" t="s">
        <v>222</v>
      </c>
      <c r="H96" s="56" t="s">
        <v>223</v>
      </c>
      <c r="I96" s="56" t="s">
        <v>224</v>
      </c>
      <c r="J96" s="56" t="s">
        <v>225</v>
      </c>
      <c r="K96" s="58" t="s">
        <v>50</v>
      </c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27">SUM(G90:G98)</f>
        <v>0</v>
      </c>
      <c r="H99" s="20">
        <f t="shared" ref="H99" si="28">SUM(H90:H98)</f>
        <v>0</v>
      </c>
      <c r="I99" s="20">
        <f t="shared" ref="I99" si="29">SUM(I90:I98)</f>
        <v>0</v>
      </c>
      <c r="J99" s="20">
        <f t="shared" ref="J99" si="30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31">G89+G99</f>
        <v>0</v>
      </c>
      <c r="H100" s="33">
        <f t="shared" ref="H100" si="32">H89+H99</f>
        <v>0</v>
      </c>
      <c r="I100" s="33">
        <f t="shared" ref="I100" si="33">I89+I99</f>
        <v>0</v>
      </c>
      <c r="J100" s="33">
        <f t="shared" ref="J100" si="34">J89+J99</f>
        <v>0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35">SUM(G101:G107)</f>
        <v>0</v>
      </c>
      <c r="H108" s="20">
        <f t="shared" si="35"/>
        <v>0</v>
      </c>
      <c r="I108" s="20">
        <f t="shared" si="35"/>
        <v>0</v>
      </c>
      <c r="J108" s="20">
        <f t="shared" si="35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36">SUM(G109:G117)</f>
        <v>0</v>
      </c>
      <c r="H118" s="20">
        <f t="shared" si="36"/>
        <v>0</v>
      </c>
      <c r="I118" s="20">
        <f t="shared" si="36"/>
        <v>0</v>
      </c>
      <c r="J118" s="20">
        <f t="shared" si="36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37">G108+G118</f>
        <v>0</v>
      </c>
      <c r="H119" s="33">
        <f t="shared" ref="H119" si="38">H108+H118</f>
        <v>0</v>
      </c>
      <c r="I119" s="33">
        <f t="shared" ref="I119" si="39">I108+I118</f>
        <v>0</v>
      </c>
      <c r="J119" s="33">
        <f t="shared" ref="J119" si="40">J108+J118</f>
        <v>0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41">SUM(G120:G126)</f>
        <v>0</v>
      </c>
      <c r="H127" s="20">
        <f t="shared" si="41"/>
        <v>0</v>
      </c>
      <c r="I127" s="20">
        <f t="shared" si="41"/>
        <v>0</v>
      </c>
      <c r="J127" s="20">
        <f t="shared" si="41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42">SUM(G128:G136)</f>
        <v>0</v>
      </c>
      <c r="H137" s="20">
        <f t="shared" si="42"/>
        <v>0</v>
      </c>
      <c r="I137" s="20">
        <f t="shared" si="42"/>
        <v>0</v>
      </c>
      <c r="J137" s="20">
        <f t="shared" si="42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43">G127+G137</f>
        <v>0</v>
      </c>
      <c r="H138" s="33">
        <f t="shared" ref="H138" si="44">H127+H137</f>
        <v>0</v>
      </c>
      <c r="I138" s="33">
        <f t="shared" ref="I138" si="45">I127+I137</f>
        <v>0</v>
      </c>
      <c r="J138" s="33">
        <f t="shared" ref="J138" si="46">J127+J137</f>
        <v>0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47">SUM(G139:G145)</f>
        <v>0</v>
      </c>
      <c r="H146" s="20">
        <f t="shared" si="47"/>
        <v>0</v>
      </c>
      <c r="I146" s="20">
        <f t="shared" si="47"/>
        <v>0</v>
      </c>
      <c r="J146" s="20">
        <f t="shared" si="47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48">SUM(G147:G155)</f>
        <v>0</v>
      </c>
      <c r="H156" s="20">
        <f t="shared" si="48"/>
        <v>0</v>
      </c>
      <c r="I156" s="20">
        <f t="shared" si="48"/>
        <v>0</v>
      </c>
      <c r="J156" s="20">
        <f t="shared" si="48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49">G146+G156</f>
        <v>0</v>
      </c>
      <c r="H157" s="33">
        <f t="shared" ref="H157" si="50">H146+H156</f>
        <v>0</v>
      </c>
      <c r="I157" s="33">
        <f t="shared" ref="I157" si="51">I146+I156</f>
        <v>0</v>
      </c>
      <c r="J157" s="33">
        <f t="shared" ref="J157" si="52">J146+J156</f>
        <v>0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53">SUM(G158:G164)</f>
        <v>0</v>
      </c>
      <c r="H165" s="20">
        <f t="shared" si="53"/>
        <v>0</v>
      </c>
      <c r="I165" s="20">
        <f t="shared" si="53"/>
        <v>0</v>
      </c>
      <c r="J165" s="20">
        <f t="shared" si="53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54">SUM(G166:G174)</f>
        <v>0</v>
      </c>
      <c r="H175" s="20">
        <f t="shared" si="54"/>
        <v>0</v>
      </c>
      <c r="I175" s="20">
        <f t="shared" si="54"/>
        <v>0</v>
      </c>
      <c r="J175" s="20">
        <f t="shared" si="54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55">G165+G175</f>
        <v>0</v>
      </c>
      <c r="H176" s="33">
        <f t="shared" ref="H176" si="56">H165+H175</f>
        <v>0</v>
      </c>
      <c r="I176" s="33">
        <f t="shared" ref="I176" si="57">I165+I175</f>
        <v>0</v>
      </c>
      <c r="J176" s="33">
        <f t="shared" ref="J176" si="58">J165+J175</f>
        <v>0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59">SUM(G177:G183)</f>
        <v>0</v>
      </c>
      <c r="H184" s="20">
        <f t="shared" si="59"/>
        <v>0</v>
      </c>
      <c r="I184" s="20">
        <f t="shared" si="59"/>
        <v>0</v>
      </c>
      <c r="J184" s="20">
        <f t="shared" si="59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60">SUM(G185:G193)</f>
        <v>0</v>
      </c>
      <c r="H194" s="20">
        <f t="shared" si="60"/>
        <v>0</v>
      </c>
      <c r="I194" s="20">
        <f t="shared" si="60"/>
        <v>0</v>
      </c>
      <c r="J194" s="20">
        <f t="shared" si="60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61">G184+G194</f>
        <v>0</v>
      </c>
      <c r="H195" s="33">
        <f t="shared" ref="H195" si="62">H184+H194</f>
        <v>0</v>
      </c>
      <c r="I195" s="33">
        <f t="shared" ref="I195" si="63">I184+I194</f>
        <v>0</v>
      </c>
      <c r="J195" s="33">
        <f t="shared" ref="J195" si="64">J184+J194</f>
        <v>0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42.5</v>
      </c>
      <c r="G196" s="35">
        <f t="shared" ref="G196:J196" si="65">(G24+G43+G62+G81+G100+G119+G138+G157+G176+G195)/(IF(G24=0,0,1)+IF(G43=0,0,1)+IF(G62=0,0,1)+IF(G81=0,0,1)+IF(G100=0,0,1)+IF(G119=0,0,1)+IF(G138=0,0,1)+IF(G157=0,0,1)+IF(G176=0,0,1)+IF(G195=0,0,1))</f>
        <v>19.243333333333332</v>
      </c>
      <c r="H196" s="35">
        <f t="shared" si="65"/>
        <v>22.37</v>
      </c>
      <c r="I196" s="35">
        <f t="shared" si="65"/>
        <v>79.703333333333333</v>
      </c>
      <c r="J196" s="35">
        <f t="shared" si="65"/>
        <v>585.63333333333333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2024-03-18T05:15:15Z</dcterms:modified>
</cp:coreProperties>
</file>